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alilee\3-COURS\Excel_basic\Exercices\original - Chevalier\"/>
    </mc:Choice>
  </mc:AlternateContent>
  <xr:revisionPtr revIDLastSave="0" documentId="13_ncr:1_{AEFE885B-DF96-4E0F-96CD-11695880BCBB}" xr6:coauthVersionLast="47" xr6:coauthVersionMax="47" xr10:uidLastSave="{00000000-0000-0000-0000-000000000000}"/>
  <bookViews>
    <workbookView xWindow="1560" yWindow="1560" windowWidth="21600" windowHeight="11040" xr2:uid="{475E559F-983A-43B7-AB3A-83388819FF73}"/>
  </bookViews>
  <sheets>
    <sheet name="MIN-MAX" sheetId="2" r:id="rId1"/>
    <sheet name="NB" sheetId="4" r:id="rId2"/>
    <sheet name="MOYENNE" sheetId="5" r:id="rId3"/>
    <sheet name="SOMME.SI" sheetId="1" r:id="rId4"/>
    <sheet name="SOMME.SI.ENS" sheetId="6" r:id="rId5"/>
    <sheet name="SI" sheetId="9" r:id="rId6"/>
    <sheet name="SIERREUR" sheetId="7" r:id="rId7"/>
    <sheet name="F9 Résoudre" sheetId="8" r:id="rId8"/>
    <sheet name="RECHERCHEV" sheetId="10" r:id="rId9"/>
    <sheet name="RECHERCHEX" sheetId="12" r:id="rId10"/>
    <sheet name="RECHERCHEH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9" l="1"/>
  <c r="C25" i="9"/>
  <c r="C26" i="9"/>
  <c r="C27" i="9"/>
  <c r="C28" i="9"/>
  <c r="A9" i="8"/>
  <c r="A10" i="8"/>
  <c r="D6" i="11"/>
  <c r="D7" i="11"/>
  <c r="D8" i="11"/>
  <c r="D9" i="11"/>
  <c r="D10" i="11"/>
  <c r="D11" i="11"/>
  <c r="D12" i="11"/>
  <c r="D5" i="11"/>
  <c r="C6" i="11"/>
  <c r="C7" i="11"/>
  <c r="C8" i="11"/>
  <c r="C9" i="11"/>
  <c r="C10" i="11"/>
  <c r="C11" i="11"/>
  <c r="C12" i="11"/>
  <c r="C5" i="11"/>
  <c r="D12" i="1"/>
  <c r="E38" i="9" a="1"/>
  <c r="E38" i="9" s="1"/>
  <c r="E39" i="9" a="1"/>
  <c r="E39" i="9" s="1"/>
  <c r="E40" i="9" a="1"/>
  <c r="E40" i="9" s="1"/>
  <c r="E41" i="9" a="1"/>
  <c r="E41" i="9" s="1"/>
  <c r="E42" i="9" a="1"/>
  <c r="E42" i="9" s="1"/>
  <c r="E43" i="9" a="1"/>
  <c r="E43" i="9" s="1"/>
  <c r="D38" i="9"/>
  <c r="D43" i="9"/>
  <c r="D42" i="9"/>
  <c r="D41" i="9"/>
  <c r="D40" i="9"/>
  <c r="D39" i="9"/>
  <c r="C10" i="9"/>
  <c r="C11" i="9"/>
  <c r="C9" i="9"/>
  <c r="D9" i="7"/>
  <c r="D8" i="7"/>
  <c r="D7" i="7"/>
  <c r="C18" i="6"/>
  <c r="C17" i="6"/>
  <c r="D30" i="1"/>
  <c r="D29" i="1"/>
  <c r="D28" i="1"/>
  <c r="D27" i="1"/>
  <c r="D9" i="4"/>
  <c r="D13" i="2"/>
  <c r="D12" i="2"/>
  <c r="D8" i="2"/>
  <c r="D9" i="2"/>
  <c r="D10" i="4"/>
  <c r="D11" i="4"/>
  <c r="D11" i="1"/>
  <c r="D10" i="1"/>
  <c r="D9" i="1"/>
  <c r="D10" i="5"/>
  <c r="D8" i="5"/>
  <c r="D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<sst xmlns="http://schemas.openxmlformats.org/spreadsheetml/2006/main" count="242" uniqueCount="155">
  <si>
    <t>Description</t>
  </si>
  <si>
    <t>Valeur de propriété</t>
  </si>
  <si>
    <t>Commission</t>
  </si>
  <si>
    <t>Formule</t>
  </si>
  <si>
    <t>Résultat</t>
  </si>
  <si>
    <t>Somme des commissions relatives aux valeurs de propriétés supérieures à la valeur de C2.</t>
  </si>
  <si>
    <t>=SOMME.SI(A2:A5;"&gt;160000";B2:B5)</t>
  </si>
  <si>
    <t>=SOMME.SI(A2:A5;"&gt;160000")</t>
  </si>
  <si>
    <t>=SOMME.SI(A2:A5;300000;B2:B5)</t>
  </si>
  <si>
    <t>=SOMME.SI(A2:A5;"&gt;" &amp; C2;B2:B5)</t>
  </si>
  <si>
    <t>Catégorie</t>
  </si>
  <si>
    <t>Nourriture</t>
  </si>
  <si>
    <t>Ventes</t>
  </si>
  <si>
    <t>Légumes</t>
  </si>
  <si>
    <t>Tomates</t>
  </si>
  <si>
    <t>Céleri</t>
  </si>
  <si>
    <t>Fruits</t>
  </si>
  <si>
    <t>Oranges</t>
  </si>
  <si>
    <t>Beurre</t>
  </si>
  <si>
    <t>Carottes</t>
  </si>
  <si>
    <t>Pommes</t>
  </si>
  <si>
    <t>Somme de la vente de tous les produits alimentaires dans la catégorie « Fruits ».</t>
  </si>
  <si>
    <t>Somme de la vente de tous les produits alimentaires dans la catégorie « Légumes ».</t>
  </si>
  <si>
    <t>Somme de la vente de tous les produits alimentaires se terminant par « es » (Tomates, Oranges et Pommes).</t>
  </si>
  <si>
    <t>Somme de la vente de tous les produits alimentaires n’appartenant pas à une catégorie spécifique.</t>
  </si>
  <si>
    <t>Somme des valeurs de propriétés excédant 160 000</t>
  </si>
  <si>
    <t>Somme des commissions relatives aux valeurs de propriétés égales à 300 000</t>
  </si>
  <si>
    <t>=SOMME.SI(A18:A23;"";C18:C23)</t>
  </si>
  <si>
    <t>=SOMME.SI(A18:A23;"Légumes";C18:C23)</t>
  </si>
  <si>
    <t>=SOMME.SI(A18:A23;"Fruits";C18:C23)</t>
  </si>
  <si>
    <t>=SOMME.SI(B18:B23;"*es";C18:C23)</t>
  </si>
  <si>
    <t>Moyenne des nombres des cellules A1 à C1.</t>
  </si>
  <si>
    <t>=MOYENNE(A1:C1)</t>
  </si>
  <si>
    <t>Quantités vendues</t>
  </si>
  <si>
    <t>Produit</t>
  </si>
  <si>
    <t>Vendeur</t>
  </si>
  <si>
    <t>David</t>
  </si>
  <si>
    <t>Marie</t>
  </si>
  <si>
    <t>Artichauts</t>
  </si>
  <si>
    <t>Bananes</t>
  </si>
  <si>
    <t>Ajoute le nombre de produits qui ne sont pas des bananes et sont vendus par David. Exclut les bananes en utilisant &lt;&gt; dans le Critère1, "&lt;&gt;Bananes", puis recherche le nom "David" dans Plage_critères2 C2:C9. Ajoute ensuite les nombres de Somme_plage A2:A9 qui remplissent les deux conditions. Le résultat est 30.</t>
  </si>
  <si>
    <t>Exemple 1</t>
  </si>
  <si>
    <t>Exemple 2</t>
  </si>
  <si>
    <t>Quota</t>
  </si>
  <si>
    <t>Unités vendues</t>
  </si>
  <si>
    <t>Recherche une erreur dans le premier argument de la formule (divise 210 par 35), ne trouve aucune erreur, puis renvoie le résultat de la formule.</t>
  </si>
  <si>
    <t>Recherche une erreur dans le premier argument de la formule (divise 55 par 0), trouve une erreur de division par 0, puis renvoie l’argument valeur_si_erreur.</t>
  </si>
  <si>
    <t>Recherche une erreur dans le premier argument de la formule (divise "" par 23), ne trouve aucune erreur, puis renvoie le résultat de la formule.</t>
  </si>
  <si>
    <t>=SOMME(A1:A5)/MIN(A1:A5)+A1</t>
  </si>
  <si>
    <t>=MIN(A1:A5)</t>
  </si>
  <si>
    <t>=MIN(A1:A5;0)</t>
  </si>
  <si>
    <t>=MOYENNE(A1:A5)</t>
  </si>
  <si>
    <t>=MOYENNE(A1:A5;5)</t>
  </si>
  <si>
    <t>Somme des commissions pour les propriétés excédant 160 000</t>
  </si>
  <si>
    <t>=MAX(A1:A5)</t>
  </si>
  <si>
    <t>Valeur la plus élevée dans la plage A1:A5.</t>
  </si>
  <si>
    <t>Valeur la plus élevée dans la plage A1:A5 et la valeur 30.</t>
  </si>
  <si>
    <t>=MAX(A1:A5;30)</t>
  </si>
  <si>
    <t>=SIERREUR(A2/B2; "Erreur de calcul")</t>
  </si>
  <si>
    <t>=SIERREUR(A3/B3; "Erreur de calcul")</t>
  </si>
  <si>
    <t>=SIERREUR(A4/B4; "Erreur de calcul")</t>
  </si>
  <si>
    <t>Allo</t>
  </si>
  <si>
    <t>=NB(A1:A6)</t>
  </si>
  <si>
    <t>=NB(A2:A6)</t>
  </si>
  <si>
    <t>=NB(A1:A6,2)</t>
  </si>
  <si>
    <t>Nombre</t>
  </si>
  <si>
    <t>Nom</t>
  </si>
  <si>
    <t>Note</t>
  </si>
  <si>
    <t>Étudiant1</t>
  </si>
  <si>
    <t>Étudiant2</t>
  </si>
  <si>
    <t>Étudiant3</t>
  </si>
  <si>
    <t>Étudiant4</t>
  </si>
  <si>
    <t>Étudiant5</t>
  </si>
  <si>
    <t>Étudiant6</t>
  </si>
  <si>
    <t>Calculez</t>
  </si>
  <si>
    <t>Formule SI</t>
  </si>
  <si>
    <t>Formule SI à l'intérieur d'une formule SI</t>
  </si>
  <si>
    <t>Formules SI multiples</t>
  </si>
  <si>
    <t>Note : Dans nos recherches, on peut utiliser '*' pour indiquer n'importe quel(s) caractère(s),</t>
  </si>
  <si>
    <t xml:space="preserve"> et '?' pour indiquer un seul caractère. </t>
  </si>
  <si>
    <t>Note : Pour enchainer (Concatenate en anglais) 2 séries de caractères, on utilise les guillements pour indiquer que ce sont des caractères, et le symbol &amp; pour les joindres.</t>
  </si>
  <si>
    <t xml:space="preserve">Par exemple :  "abc" &amp; "def", est l'équivalent de "abcdef". On peut aussi enchainer le contenu d'une cellule ou d'une variable en n'utilisant pas les guillements. </t>
  </si>
  <si>
    <t>Par exemple :  "ab" &amp; B2  &amp; "ef". Si le contenu de la cellule B2 est "cd", alors c'est l'équivalent de "abcdef".</t>
  </si>
  <si>
    <t>Plus petit nombre de la plage A1:A5.</t>
  </si>
  <si>
    <t>Plus petit nombre de la plage A1:A5 et 0.</t>
  </si>
  <si>
    <t>Détermine le nombre de cellules contenant des nombres dans les cellules A1 à A6.</t>
  </si>
  <si>
    <t>Détermine le nombre de cellules contenant des nombres dans les cellules A1 à A6 et la valeur 2.</t>
  </si>
  <si>
    <t>Moyenne des nombres des cellules A1 à A5.</t>
  </si>
  <si>
    <t>Moyenne des nombres des cellules A1 à A5 et du nombre 5.</t>
  </si>
  <si>
    <t xml:space="preserve"> Exemple 1 : =SOMME.SI.ENS(A2:A9; B2:B9; "=P*"; C2:C9; "David")</t>
  </si>
  <si>
    <t>Exemple 2 : =SOMME.SI.ENS(A2:A9; B2:B9; "&lt;&gt;Bananes"; C2:C9; "David")</t>
  </si>
  <si>
    <t>=SI(B27&gt;89;"A";SI(B27&gt;79;"B";SI(B27&gt;69;"C";SI(B27&gt;59;"D";"F"))))</t>
  </si>
  <si>
    <t>=SI.CONDITIONS(B27&gt;89;"A";B27&gt;79;"B";B27&gt;69;"C";B27&gt;59;"D";"VRAI";"F")</t>
  </si>
  <si>
    <t>Résultat SI</t>
  </si>
  <si>
    <t>Résultat SI.CONDITION</t>
  </si>
  <si>
    <t>Grille :</t>
  </si>
  <si>
    <t>&gt;89 : A  ;  &gt;79 :B  ; &gt;69 : C  ;  &gt;59 : D  ;   &lt;60 : F</t>
  </si>
  <si>
    <t>Détermine le nombre de cellules contenant des nombres dans les cellules A2 à A6.</t>
  </si>
  <si>
    <t>Note : Dans ces exemples, seules les cases en vert sont comptées</t>
  </si>
  <si>
    <t>Critère</t>
  </si>
  <si>
    <t>Ajoute le nombre de produits qui commencent par P et ont été vendus par David. Utilise le caractère générique * dans Critère1, "=P*" pour rechercher des noms de produit correspondants dans Plage_critères1 B2:B9 et recherche le nom "David" dans Plage_critères2 C2:C9. Ajoute ensuite les nombres de Somme_plage A2:A9 qui remplissent les deux conditions. Le résultat est 20.</t>
  </si>
  <si>
    <t>Afficher "Trop petit" si c'est moins que 10 et "Trop grand" si c'est plus que 20.</t>
  </si>
  <si>
    <t>Afficher "Plus petit que 10" si c'est moins que 10.</t>
  </si>
  <si>
    <t>=SI(condition;Valeur si la condition est vrai;Valeur si la condition est fausse)</t>
  </si>
  <si>
    <t>On imbrique les fonctions SI les unes à l'intérieur des autres.</t>
  </si>
  <si>
    <t>Si on met le 2ème SI dans le FAUX du 1er SI, ça équivaut à un OU.</t>
  </si>
  <si>
    <t>Si on met le 2ème SI dans le VRAI du 1er SI, ça équivaut à un ET.</t>
  </si>
  <si>
    <t>Données Employé</t>
  </si>
  <si>
    <t>Nom de l'employé</t>
  </si>
  <si>
    <t>Age</t>
  </si>
  <si>
    <t>Emploi</t>
  </si>
  <si>
    <t>Embauche</t>
  </si>
  <si>
    <t>Nom :</t>
  </si>
  <si>
    <t>Liste de choix</t>
  </si>
  <si>
    <t>Naya Mackenzie</t>
  </si>
  <si>
    <t>Manager</t>
  </si>
  <si>
    <t>Age:</t>
  </si>
  <si>
    <t>=RECHERCHEV($I$3;$A$4:$D$11;2;FAUX)</t>
  </si>
  <si>
    <t>Gina Gibbons</t>
  </si>
  <si>
    <t>Sales Representative</t>
  </si>
  <si>
    <t>Emploi :</t>
  </si>
  <si>
    <t>=RECHERCHEV($I$3;$A$4:$D$11;3;FAUX)</t>
  </si>
  <si>
    <t>Kara Sellers</t>
  </si>
  <si>
    <t>Administrator</t>
  </si>
  <si>
    <t>Embauche :</t>
  </si>
  <si>
    <t>=RECHERCHEV($I$3;$A$4:$D$11;4;FAUX)</t>
  </si>
  <si>
    <t>Steven Knott</t>
  </si>
  <si>
    <t>Marketing Specialist</t>
  </si>
  <si>
    <t>Anayah Shields</t>
  </si>
  <si>
    <t>Assistant Manager</t>
  </si>
  <si>
    <t>Meg Carson</t>
  </si>
  <si>
    <t>Project Manager</t>
  </si>
  <si>
    <t>Marcus Wyatt</t>
  </si>
  <si>
    <t>Milana Stubbs</t>
  </si>
  <si>
    <t>Table Bonus</t>
  </si>
  <si>
    <t>Sales</t>
  </si>
  <si>
    <t>=RECHERCHEH(B5;$H$2:$L$3;2;VRAI)</t>
  </si>
  <si>
    <t>Bonus</t>
  </si>
  <si>
    <t>Vente mensuelle</t>
  </si>
  <si>
    <t xml:space="preserve"> % Bonus</t>
  </si>
  <si>
    <t>Numéro</t>
  </si>
  <si>
    <t>=RECHERCHEX($J$3;$B$4:$B$11;$C$4:$C$11;"Pas trouvé")</t>
  </si>
  <si>
    <t>=RECHERCHEX($J$3;$B$4:$B$11;$D$4:$D$11;"Pas trouvé")</t>
  </si>
  <si>
    <t>=RECHERCHEX($J$3;$B$4:$B$11;$E$4:$EC$11;"Pas trouvé")</t>
  </si>
  <si>
    <t>Note: RechercheV fonctionne uniquement lorsque la colonne recherchée est complètement à gauche.</t>
  </si>
  <si>
    <t>Note: RechercheH fonctionne uniquement lorsque la ligne recherchée est complètement en haut.</t>
  </si>
  <si>
    <t>opérateurs :</t>
  </si>
  <si>
    <t>multiplication *</t>
  </si>
  <si>
    <t>Addition +</t>
  </si>
  <si>
    <t>Soustraction -</t>
  </si>
  <si>
    <t>Division /</t>
  </si>
  <si>
    <t>Exponentiel : ^</t>
  </si>
  <si>
    <t>=SI(A9&lt;10;"Plus petit que 10";"Plus grand que 10")</t>
  </si>
  <si>
    <t>=SI(A24&lt;10;"Trop petit";SI(A24&gt;20;"Trop grand";A24))</t>
  </si>
  <si>
    <t>Note : Si on veut rien afficher, on inscrit "" dans la formule SI.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</si>
</sst>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* #,##0.00_)\ &quot;$&quot;_ ;_ * \(#,##0.00\)\ &quot;$&quot;_ ;_ * &quot;-&quot;??_)\ &quot;$&quot;_ ;_ @_ "/>
    <numFmt numFmtId="164" formatCode="_ * #,##0_)\ &quot;$&quot;_ ;_ * \(#,##0\)\ &quot;$&quot;_ ;_ * &quot;-&quot;??_)\ &quot;$&quot;_ ;_ @_ "/>
    <numFmt numFmtId="165" formatCode="_ * #,##0_)_ ;_ * \(#,##0\)_ ;_ * &quot;-&quot;??_)_ ;_ @_ "/>
    <numFmt numFmtId="166" formatCode="&quot;$&quot;#,##0"/>
    <numFmt numFmtId="167" formatCode="0.0%"/>
    <numFmt numFmtId="168" formatCode="#,##0\ &quot;$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93939"/>
      <name val="Segoe UI"/>
      <family val="2"/>
    </font>
    <font>
      <sz val="12"/>
      <color rgb="FF1E1E1E"/>
      <name val="Segoe UI"/>
      <family val="2"/>
    </font>
    <font>
      <sz val="12"/>
      <color rgb="FF363636"/>
      <name val="Segoe UI"/>
      <family val="2"/>
    </font>
    <font>
      <sz val="12"/>
      <color theme="1"/>
      <name val="Calibri"/>
      <family val="2"/>
      <scheme val="minor"/>
    </font>
    <font>
      <b/>
      <sz val="12"/>
      <color rgb="FF1E1E1E"/>
      <name val="Segoe UI"/>
      <family val="2"/>
    </font>
    <font>
      <b/>
      <sz val="10"/>
      <color rgb="FF393939"/>
      <name val="Segoe UI"/>
      <family val="2"/>
    </font>
    <font>
      <sz val="10"/>
      <color rgb="FF1E1E1E"/>
      <name val="Segoe UI"/>
      <family val="2"/>
    </font>
    <font>
      <sz val="8"/>
      <name val="Calibri"/>
      <family val="2"/>
      <scheme val="minor"/>
    </font>
    <font>
      <sz val="12"/>
      <color rgb="FF333333"/>
      <name val="Segoe U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E1E1E"/>
      <name val="Segoe UI"/>
      <family val="2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ADADA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1" tint="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medium">
        <color rgb="FFCCCCCC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2" fillId="2" borderId="2" xfId="0" applyFont="1" applyFill="1" applyBorder="1" applyAlignment="1">
      <alignment horizontal="left" vertical="center" wrapText="1"/>
    </xf>
    <xf numFmtId="164" fontId="3" fillId="3" borderId="2" xfId="1" applyNumberFormat="1" applyFont="1" applyFill="1" applyBorder="1" applyAlignment="1">
      <alignment horizontal="center" vertical="center" wrapText="1"/>
    </xf>
    <xf numFmtId="165" fontId="5" fillId="0" borderId="0" xfId="0" applyNumberFormat="1" applyFont="1" applyAlignment="1">
      <alignment horizontal="left"/>
    </xf>
    <xf numFmtId="44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left"/>
    </xf>
    <xf numFmtId="0" fontId="3" fillId="3" borderId="2" xfId="0" applyFont="1" applyFill="1" applyBorder="1" applyAlignment="1">
      <alignment horizontal="left" vertical="center" wrapText="1" indent="1"/>
    </xf>
    <xf numFmtId="164" fontId="3" fillId="3" borderId="2" xfId="1" applyNumberFormat="1" applyFont="1" applyFill="1" applyBorder="1" applyAlignment="1">
      <alignment horizontal="left" vertical="center" wrapText="1" indent="1"/>
    </xf>
    <xf numFmtId="0" fontId="4" fillId="3" borderId="2" xfId="0" applyFont="1" applyFill="1" applyBorder="1" applyAlignment="1">
      <alignment vertical="top" wrapText="1" inden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 indent="1"/>
    </xf>
    <xf numFmtId="0" fontId="0" fillId="0" borderId="0" xfId="0" quotePrefix="1"/>
    <xf numFmtId="0" fontId="0" fillId="0" borderId="1" xfId="0" quotePrefix="1" applyBorder="1" applyAlignment="1">
      <alignment wrapText="1"/>
    </xf>
    <xf numFmtId="0" fontId="0" fillId="0" borderId="1" xfId="0" applyBorder="1"/>
    <xf numFmtId="0" fontId="10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5" fillId="0" borderId="0" xfId="0" applyNumberFormat="1" applyFont="1"/>
    <xf numFmtId="164" fontId="0" fillId="0" borderId="0" xfId="0" applyNumberFormat="1"/>
    <xf numFmtId="14" fontId="3" fillId="4" borderId="2" xfId="0" applyNumberFormat="1" applyFont="1" applyFill="1" applyBorder="1" applyAlignment="1">
      <alignment horizontal="left" vertical="center" wrapText="1" indent="1"/>
    </xf>
    <xf numFmtId="0" fontId="3" fillId="4" borderId="2" xfId="0" applyFont="1" applyFill="1" applyBorder="1" applyAlignment="1">
      <alignment horizontal="left" vertical="center" wrapText="1" indent="1"/>
    </xf>
    <xf numFmtId="0" fontId="12" fillId="0" borderId="0" xfId="0" applyFont="1"/>
    <xf numFmtId="0" fontId="0" fillId="6" borderId="3" xfId="0" applyFill="1" applyBorder="1"/>
    <xf numFmtId="0" fontId="0" fillId="0" borderId="3" xfId="0" applyBorder="1"/>
    <xf numFmtId="0" fontId="11" fillId="5" borderId="5" xfId="0" applyFont="1" applyFill="1" applyBorder="1"/>
    <xf numFmtId="0" fontId="0" fillId="7" borderId="0" xfId="0" applyFill="1"/>
    <xf numFmtId="0" fontId="3" fillId="7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3" borderId="7" xfId="0" applyFont="1" applyFill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/>
    </xf>
    <xf numFmtId="0" fontId="3" fillId="3" borderId="1" xfId="0" quotePrefix="1" applyFont="1" applyFill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left" vertical="center" wrapText="1" indent="1"/>
    </xf>
    <xf numFmtId="49" fontId="13" fillId="3" borderId="1" xfId="0" quotePrefix="1" applyNumberFormat="1" applyFont="1" applyFill="1" applyBorder="1" applyAlignment="1">
      <alignment horizontal="left" vertical="center" wrapText="1" indent="1"/>
    </xf>
    <xf numFmtId="0" fontId="13" fillId="3" borderId="1" xfId="0" quotePrefix="1" applyFont="1" applyFill="1" applyBorder="1" applyAlignment="1">
      <alignment horizontal="left" vertical="center" wrapText="1" indent="1"/>
    </xf>
    <xf numFmtId="0" fontId="6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6" fillId="3" borderId="7" xfId="0" applyFont="1" applyFill="1" applyBorder="1" applyAlignment="1">
      <alignment horizontal="left" vertical="center" wrapText="1"/>
    </xf>
    <xf numFmtId="0" fontId="14" fillId="0" borderId="0" xfId="0" applyFont="1"/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7" borderId="1" xfId="0" applyFont="1" applyFill="1" applyBorder="1" applyAlignment="1">
      <alignment horizontal="center" vertical="center" wrapText="1"/>
    </xf>
    <xf numFmtId="44" fontId="4" fillId="3" borderId="2" xfId="1" applyFont="1" applyFill="1" applyBorder="1" applyAlignment="1">
      <alignment horizontal="center" vertical="top" wrapText="1"/>
    </xf>
    <xf numFmtId="14" fontId="0" fillId="0" borderId="0" xfId="0" applyNumberFormat="1" applyAlignment="1">
      <alignment horizontal="center"/>
    </xf>
    <xf numFmtId="0" fontId="16" fillId="0" borderId="0" xfId="0" applyFont="1"/>
    <xf numFmtId="14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14" fontId="0" fillId="0" borderId="0" xfId="0" applyNumberFormat="1" applyAlignment="1">
      <alignment horizontal="left"/>
    </xf>
    <xf numFmtId="14" fontId="12" fillId="0" borderId="0" xfId="0" applyNumberFormat="1" applyFont="1" applyAlignment="1">
      <alignment horizontal="right"/>
    </xf>
    <xf numFmtId="0" fontId="11" fillId="9" borderId="1" xfId="0" applyFont="1" applyFill="1" applyBorder="1" applyAlignment="1">
      <alignment horizontal="right"/>
    </xf>
    <xf numFmtId="166" fontId="15" fillId="9" borderId="1" xfId="0" applyNumberFormat="1" applyFont="1" applyFill="1" applyBorder="1"/>
    <xf numFmtId="0" fontId="12" fillId="0" borderId="1" xfId="0" applyFont="1" applyBorder="1" applyAlignment="1">
      <alignment horizontal="right"/>
    </xf>
    <xf numFmtId="9" fontId="0" fillId="0" borderId="1" xfId="0" applyNumberFormat="1" applyBorder="1" applyAlignment="1">
      <alignment horizontal="right"/>
    </xf>
    <xf numFmtId="10" fontId="0" fillId="0" borderId="1" xfId="0" applyNumberFormat="1" applyBorder="1"/>
    <xf numFmtId="9" fontId="0" fillId="0" borderId="1" xfId="0" applyNumberFormat="1" applyBorder="1"/>
    <xf numFmtId="166" fontId="0" fillId="0" borderId="0" xfId="0" applyNumberFormat="1" applyAlignment="1">
      <alignment horizontal="right"/>
    </xf>
    <xf numFmtId="167" fontId="12" fillId="0" borderId="0" xfId="2" applyNumberFormat="1" applyFont="1" applyAlignment="1">
      <alignment horizontal="center"/>
    </xf>
    <xf numFmtId="10" fontId="0" fillId="0" borderId="0" xfId="2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0" fontId="3" fillId="3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0" fontId="6" fillId="3" borderId="1" xfId="0" applyFont="1" applyFill="1" applyBorder="1" applyAlignment="1">
      <alignment horizontal="left" vertical="center" wrapText="1"/>
    </xf>
    <xf numFmtId="0" fontId="12" fillId="0" borderId="0" xfId="0" quotePrefix="1" applyFont="1"/>
    <xf numFmtId="0" fontId="0" fillId="0" borderId="6" xfId="0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1" xfId="1" applyNumberFormat="1" applyFont="1" applyBorder="1"/>
    <xf numFmtId="164" fontId="3" fillId="7" borderId="1" xfId="1" applyNumberFormat="1" applyFont="1" applyFill="1" applyBorder="1" applyAlignment="1">
      <alignment horizontal="left" vertical="center" wrapText="1" indent="1"/>
    </xf>
    <xf numFmtId="1" fontId="3" fillId="7" borderId="1" xfId="0" applyNumberFormat="1" applyFont="1" applyFill="1" applyBorder="1" applyAlignment="1">
      <alignment horizontal="center" vertical="center" wrapText="1"/>
    </xf>
  </cellXfs>
  <cellStyles count="3">
    <cellStyle name="Monétaire" xfId="1" builtinId="4"/>
    <cellStyle name="Normal" xfId="0" builtinId="0"/>
    <cellStyle name="Pourcentage" xfId="2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1E1E1E"/>
        <name val="Segoe UI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1E1E1E"/>
        <name val="Segoe UI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numFmt numFmtId="0" formatCode="General"/>
      <fill>
        <patternFill patternType="solid">
          <fgColor theme="4" tint="0.79998168889431442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right style="thin">
          <color theme="4" tint="0.39997558519241921"/>
        </right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1E1E1E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theme="9" tint="0.5999938962981048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104775</xdr:colOff>
      <xdr:row>0</xdr:row>
      <xdr:rowOff>0</xdr:rowOff>
    </xdr:from>
    <xdr:to>
      <xdr:col>13</xdr:col>
      <xdr:colOff>19050</xdr:colOff>
      <xdr:row>27</xdr:row>
      <xdr:rowOff>152400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6067BC89-ABF1-9D71-08F9-24AD76765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0125" y="0"/>
          <a:ext cx="6772275" cy="7200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257175</xdr:colOff>
      <xdr:row>0</xdr:row>
      <xdr:rowOff>0</xdr:rowOff>
    </xdr:from>
    <xdr:to>
      <xdr:col>11</xdr:col>
      <xdr:colOff>571500</xdr:colOff>
      <xdr:row>27</xdr:row>
      <xdr:rowOff>95250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E7243515-B2C9-4F3E-5028-E291312E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5525" y="0"/>
          <a:ext cx="5648325" cy="7353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0</xdr:row>
      <xdr:rowOff>57150</xdr:rowOff>
    </xdr:from>
    <xdr:to>
      <xdr:col>13</xdr:col>
      <xdr:colOff>39044</xdr:colOff>
      <xdr:row>24</xdr:row>
      <xdr:rowOff>96211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21B2E9D-2F20-F3DB-B4A1-EFD827ADA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2575" y="57150"/>
          <a:ext cx="6763694" cy="6887536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238125</xdr:colOff>
      <xdr:row>0</xdr:row>
      <xdr:rowOff>0</xdr:rowOff>
    </xdr:from>
    <xdr:to>
      <xdr:col>11</xdr:col>
      <xdr:colOff>666219</xdr:colOff>
      <xdr:row>18</xdr:row>
      <xdr:rowOff>171449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68C792-A557-F9FC-C808-E7334672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91700" y="0"/>
          <a:ext cx="5762094" cy="61436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266700</xdr:colOff>
      <xdr:row>0</xdr:row>
      <xdr:rowOff>66675</xdr:rowOff>
    </xdr:from>
    <xdr:to>
      <xdr:col>13</xdr:col>
      <xdr:colOff>38100</xdr:colOff>
      <xdr:row>39</xdr:row>
      <xdr:rowOff>31149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0B56D6E-1B92-3B64-CBF7-66BAE3E41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9875" y="66675"/>
          <a:ext cx="5867400" cy="93561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14</xdr:col>
      <xdr:colOff>276225</xdr:colOff>
      <xdr:row>35</xdr:row>
      <xdr:rowOff>133350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4C21EF-FE75-A6AF-CA64-E4BEF3756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6475" y="0"/>
          <a:ext cx="5572125" cy="71056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180975</xdr:colOff>
      <xdr:row>0</xdr:row>
      <xdr:rowOff>38099</xdr:rowOff>
    </xdr:from>
    <xdr:to>
      <xdr:col>11</xdr:col>
      <xdr:colOff>760718</xdr:colOff>
      <xdr:row>13</xdr:row>
      <xdr:rowOff>38099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B1B2C47-CFAB-7391-A909-27D031D6E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7100" y="38099"/>
          <a:ext cx="5913743" cy="47148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5792608-85B4-4859-9BCE-99E2B8A2EBF7}" name="Tableau2" displayName="Tableau2" ref="A8:C11" totalsRowShown="0" headerRowDxfId="12">
  <autoFilter ref="A8:C11" xr:uid="{E5792608-85B4-4859-9BCE-99E2B8A2EBF7}">
    <filterColumn colId="0" hiddenButton="1"/>
    <filterColumn colId="1" hiddenButton="1"/>
    <filterColumn colId="2" hiddenButton="1"/>
  </autoFilter>
  <tableColumns count="3">
    <tableColumn id="1" xr3:uid="{A63D3741-DAC6-4A0B-982D-E0A9315DCD25}" name="Nombre"/>
    <tableColumn id="2" xr3:uid="{C60B5D49-337C-432A-9C2A-6668665163BD}" name="Calculez" dataDxfId="11"/>
    <tableColumn id="3" xr3:uid="{FA20C4F2-70C3-40C6-8025-8457536BD736}" name="Résultat" dataDxfId="10">
      <calculatedColumnFormula>IF(A9&lt;10,"Plus petit que 10","Plus grand que 10")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942E03-28E6-4153-AB35-1BF2157715DC}" name="Tableau3" displayName="Tableau3" ref="A37:E43" totalsRowShown="0" headerRowDxfId="9">
  <autoFilter ref="A37:E43" xr:uid="{AF942E03-28E6-4153-AB35-1BF2157715D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F5261F71-98CD-4A05-AC63-755F86EB96E5}" name="Nom"/>
    <tableColumn id="2" xr3:uid="{AEE76B89-116B-4DED-B7E5-E60F365D85AF}" name="Note" dataDxfId="8"/>
    <tableColumn id="3" xr3:uid="{8EC9183B-3C01-4601-A4EC-F0776F6E76E8}" name="Calculez" dataDxfId="7"/>
    <tableColumn id="4" xr3:uid="{E7EC80E8-8682-414D-A8F7-0E7FF74DE612}" name="Résultat SI" dataDxfId="1">
      <calculatedColumnFormula>IF(B38&gt;89,"A",IF(B38&gt;79,"B",IF(B38&gt;69,"C",IF(B38&gt;59,"D","F"))))</calculatedColumnFormula>
    </tableColumn>
    <tableColumn id="5" xr3:uid="{1CE1F92E-3376-4B18-8286-7D257B749BB8}" name="Résultat SI.CONDITION" dataDxfId="0">
      <calculatedColumnFormula array="1">_xlfn.IFS(B38&gt;89,"A",B38&gt;79,"B",B38&gt;69,"C",B38&gt;59,"D","VRAI","F")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0785C04-0AE9-494F-92CD-0F54749E2AC2}" name="Tableau4" displayName="Tableau4" ref="A23:C28" totalsRowShown="0" headerRowDxfId="6" headerRowBorderDxfId="5" tableBorderDxfId="4">
  <autoFilter ref="A23:C28" xr:uid="{30785C04-0AE9-494F-92CD-0F54749E2AC2}">
    <filterColumn colId="0" hiddenButton="1"/>
    <filterColumn colId="1" hiddenButton="1"/>
    <filterColumn colId="2" hiddenButton="1"/>
  </autoFilter>
  <tableColumns count="3">
    <tableColumn id="1" xr3:uid="{160510C1-0122-4406-B881-A5E2D5952ACF}" name="Nombre"/>
    <tableColumn id="2" xr3:uid="{4623CE2E-C7B5-43F0-99CF-0C523F5D21B1}" name="Calculez" dataDxfId="3"/>
    <tableColumn id="3" xr3:uid="{18FB50BD-D1EB-4B5B-AB9B-0A90F060C982}" name="Résultat" dataDxfId="2">
      <calculatedColumnFormula>IF(A24&lt;10,"Trop petit",IF(A24&gt;20,"Trop grand",A24))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6.xml"/><Relationship Id="rId4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41E50-47CC-435D-A475-A494F40D14A3}">
  <dimension ref="A1:D22"/>
  <sheetViews>
    <sheetView tabSelected="1" workbookViewId="0">
      <selection activeCell="C8" sqref="C8"/>
    </sheetView>
  </sheetViews>
  <sheetFormatPr baseColWidth="10" defaultRowHeight="15" x14ac:dyDescent="0.25"/>
  <cols>
    <col min="1" max="1" width="19" customWidth="1"/>
    <col min="2" max="2" width="28.7109375" style="1" customWidth="1"/>
  </cols>
  <sheetData>
    <row r="1" spans="1:4" ht="18" thickBot="1" x14ac:dyDescent="0.3">
      <c r="A1" s="12">
        <v>10</v>
      </c>
      <c r="B1" s="13"/>
      <c r="C1" s="11"/>
    </row>
    <row r="2" spans="1:4" ht="18" thickBot="1" x14ac:dyDescent="0.3">
      <c r="A2" s="12">
        <v>7</v>
      </c>
      <c r="B2" s="13"/>
      <c r="C2" s="11"/>
    </row>
    <row r="3" spans="1:4" ht="18" thickBot="1" x14ac:dyDescent="0.3">
      <c r="A3" s="12">
        <v>9</v>
      </c>
      <c r="B3" s="13"/>
      <c r="C3" s="11"/>
    </row>
    <row r="4" spans="1:4" ht="18" thickBot="1" x14ac:dyDescent="0.3">
      <c r="A4" s="12">
        <v>27</v>
      </c>
      <c r="B4" s="13"/>
      <c r="C4" s="11"/>
    </row>
    <row r="5" spans="1:4" ht="18" thickBot="1" x14ac:dyDescent="0.3">
      <c r="A5" s="12">
        <v>2</v>
      </c>
      <c r="B5" s="13"/>
      <c r="C5" s="11"/>
    </row>
    <row r="6" spans="1:4" ht="15.75" thickBot="1" x14ac:dyDescent="0.3"/>
    <row r="7" spans="1:4" ht="34.5" x14ac:dyDescent="0.25">
      <c r="A7" s="34" t="s">
        <v>3</v>
      </c>
      <c r="B7" s="47" t="s">
        <v>0</v>
      </c>
      <c r="C7" s="34" t="s">
        <v>74</v>
      </c>
      <c r="D7" s="34" t="s">
        <v>4</v>
      </c>
    </row>
    <row r="8" spans="1:4" ht="34.5" x14ac:dyDescent="0.25">
      <c r="A8" s="37" t="s">
        <v>49</v>
      </c>
      <c r="B8" s="38" t="s">
        <v>83</v>
      </c>
      <c r="C8" s="19"/>
      <c r="D8" s="39">
        <f>MIN(A1:A5)</f>
        <v>2</v>
      </c>
    </row>
    <row r="9" spans="1:4" ht="34.5" x14ac:dyDescent="0.25">
      <c r="A9" s="37" t="s">
        <v>50</v>
      </c>
      <c r="B9" s="38" t="s">
        <v>84</v>
      </c>
      <c r="C9" s="19"/>
      <c r="D9" s="39">
        <f>MIN(A1:A5,0)</f>
        <v>0</v>
      </c>
    </row>
    <row r="11" spans="1:4" ht="34.5" x14ac:dyDescent="0.25">
      <c r="A11" s="35" t="s">
        <v>3</v>
      </c>
      <c r="B11" s="35" t="s">
        <v>0</v>
      </c>
      <c r="C11" s="35" t="s">
        <v>74</v>
      </c>
      <c r="D11" s="35" t="s">
        <v>4</v>
      </c>
    </row>
    <row r="12" spans="1:4" ht="34.5" x14ac:dyDescent="0.25">
      <c r="A12" s="37" t="s">
        <v>54</v>
      </c>
      <c r="B12" s="40" t="s">
        <v>55</v>
      </c>
      <c r="C12" s="19"/>
      <c r="D12" s="39">
        <f>MAX(A1:A5)</f>
        <v>27</v>
      </c>
    </row>
    <row r="13" spans="1:4" ht="51.75" x14ac:dyDescent="0.25">
      <c r="A13" s="37" t="s">
        <v>57</v>
      </c>
      <c r="B13" s="40" t="s">
        <v>56</v>
      </c>
      <c r="C13" s="19"/>
      <c r="D13" s="39">
        <f>MAX(A1:A5,30)</f>
        <v>30</v>
      </c>
    </row>
    <row r="18" spans="1:2" x14ac:dyDescent="0.25">
      <c r="A18" t="s">
        <v>146</v>
      </c>
      <c r="B18" s="1" t="s">
        <v>147</v>
      </c>
    </row>
    <row r="19" spans="1:2" x14ac:dyDescent="0.25">
      <c r="B19" s="1" t="s">
        <v>148</v>
      </c>
    </row>
    <row r="20" spans="1:2" x14ac:dyDescent="0.25">
      <c r="B20" s="1" t="s">
        <v>149</v>
      </c>
    </row>
    <row r="21" spans="1:2" x14ac:dyDescent="0.25">
      <c r="B21" s="1" t="s">
        <v>150</v>
      </c>
    </row>
    <row r="22" spans="1:2" x14ac:dyDescent="0.25">
      <c r="B22" s="1" t="s">
        <v>151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54470-19C2-483B-9E2C-D6DE2159E304}">
  <dimension ref="A1:K11"/>
  <sheetViews>
    <sheetView workbookViewId="0">
      <selection activeCell="J3" sqref="J3"/>
    </sheetView>
  </sheetViews>
  <sheetFormatPr baseColWidth="10" defaultColWidth="9.140625" defaultRowHeight="15" x14ac:dyDescent="0.25"/>
  <cols>
    <col min="2" max="2" width="23" customWidth="1"/>
    <col min="3" max="3" width="11.28515625" style="33" customWidth="1"/>
    <col min="4" max="4" width="26.42578125" customWidth="1"/>
    <col min="5" max="5" width="17.7109375" style="54" customWidth="1"/>
    <col min="9" max="9" width="12.140625" customWidth="1"/>
    <col min="10" max="10" width="33.140625" customWidth="1"/>
    <col min="11" max="11" width="32.7109375" customWidth="1"/>
  </cols>
  <sheetData>
    <row r="1" spans="1:11" ht="23.25" x14ac:dyDescent="0.35">
      <c r="I1" s="55" t="s">
        <v>107</v>
      </c>
    </row>
    <row r="3" spans="1:11" x14ac:dyDescent="0.25">
      <c r="A3" s="26" t="s">
        <v>140</v>
      </c>
      <c r="B3" s="26" t="s">
        <v>108</v>
      </c>
      <c r="C3" s="32" t="s">
        <v>109</v>
      </c>
      <c r="D3" s="26" t="s">
        <v>110</v>
      </c>
      <c r="E3" s="56" t="s">
        <v>111</v>
      </c>
      <c r="I3" s="57" t="s">
        <v>112</v>
      </c>
      <c r="K3" t="s">
        <v>113</v>
      </c>
    </row>
    <row r="4" spans="1:11" x14ac:dyDescent="0.25">
      <c r="A4" s="33">
        <v>1</v>
      </c>
      <c r="B4" t="s">
        <v>114</v>
      </c>
      <c r="C4" s="33">
        <v>37</v>
      </c>
      <c r="D4" t="s">
        <v>115</v>
      </c>
      <c r="E4" s="54">
        <v>43831</v>
      </c>
      <c r="I4" s="57" t="s">
        <v>116</v>
      </c>
      <c r="J4" s="1"/>
      <c r="K4" s="17" t="s">
        <v>141</v>
      </c>
    </row>
    <row r="5" spans="1:11" x14ac:dyDescent="0.25">
      <c r="A5" s="33">
        <v>2</v>
      </c>
      <c r="B5" t="s">
        <v>118</v>
      </c>
      <c r="C5" s="33">
        <v>24</v>
      </c>
      <c r="D5" t="s">
        <v>119</v>
      </c>
      <c r="E5" s="54">
        <v>43855</v>
      </c>
      <c r="I5" s="57" t="s">
        <v>120</v>
      </c>
      <c r="J5" s="58"/>
      <c r="K5" s="17" t="s">
        <v>142</v>
      </c>
    </row>
    <row r="6" spans="1:11" x14ac:dyDescent="0.25">
      <c r="A6" s="33">
        <v>3</v>
      </c>
      <c r="B6" t="s">
        <v>122</v>
      </c>
      <c r="C6" s="33">
        <v>22</v>
      </c>
      <c r="D6" t="s">
        <v>123</v>
      </c>
      <c r="E6" s="54">
        <v>43862</v>
      </c>
      <c r="I6" s="59" t="s">
        <v>124</v>
      </c>
      <c r="K6" s="17" t="s">
        <v>143</v>
      </c>
    </row>
    <row r="7" spans="1:11" x14ac:dyDescent="0.25">
      <c r="A7" s="33">
        <v>4</v>
      </c>
      <c r="B7" t="s">
        <v>126</v>
      </c>
      <c r="C7" s="33">
        <v>29</v>
      </c>
      <c r="D7" t="s">
        <v>127</v>
      </c>
      <c r="E7" s="54">
        <v>43871</v>
      </c>
    </row>
    <row r="8" spans="1:11" x14ac:dyDescent="0.25">
      <c r="A8" s="33">
        <v>5</v>
      </c>
      <c r="B8" t="s">
        <v>128</v>
      </c>
      <c r="C8" s="33">
        <v>32</v>
      </c>
      <c r="D8" t="s">
        <v>129</v>
      </c>
      <c r="E8" s="54">
        <v>43905</v>
      </c>
    </row>
    <row r="9" spans="1:11" x14ac:dyDescent="0.25">
      <c r="A9" s="33">
        <v>6</v>
      </c>
      <c r="B9" t="s">
        <v>130</v>
      </c>
      <c r="C9" s="33">
        <v>28</v>
      </c>
      <c r="D9" t="s">
        <v>131</v>
      </c>
      <c r="E9" s="54">
        <v>43931</v>
      </c>
    </row>
    <row r="10" spans="1:11" x14ac:dyDescent="0.25">
      <c r="A10" s="33">
        <v>7</v>
      </c>
      <c r="B10" t="s">
        <v>132</v>
      </c>
      <c r="C10" s="33">
        <v>23</v>
      </c>
      <c r="D10" t="s">
        <v>119</v>
      </c>
      <c r="E10" s="54">
        <v>43952</v>
      </c>
    </row>
    <row r="11" spans="1:11" x14ac:dyDescent="0.25">
      <c r="A11" s="33">
        <v>8</v>
      </c>
      <c r="B11" t="s">
        <v>133</v>
      </c>
      <c r="C11" s="33">
        <v>25</v>
      </c>
      <c r="D11" t="s">
        <v>119</v>
      </c>
      <c r="E11" s="54">
        <v>43966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14380-2B64-4771-9160-275BE2E92AD3}">
  <dimension ref="A1:L16"/>
  <sheetViews>
    <sheetView workbookViewId="0">
      <selection activeCell="I13" sqref="I13"/>
    </sheetView>
  </sheetViews>
  <sheetFormatPr baseColWidth="10" defaultColWidth="9.140625" defaultRowHeight="15" x14ac:dyDescent="0.25"/>
  <cols>
    <col min="1" max="1" width="22.7109375" customWidth="1"/>
    <col min="2" max="2" width="22" customWidth="1"/>
    <col min="3" max="3" width="31.42578125" customWidth="1"/>
    <col min="4" max="4" width="11.7109375" customWidth="1"/>
  </cols>
  <sheetData>
    <row r="1" spans="1:12" x14ac:dyDescent="0.25">
      <c r="G1" s="26" t="s">
        <v>134</v>
      </c>
      <c r="H1" s="26"/>
    </row>
    <row r="2" spans="1:12" x14ac:dyDescent="0.25">
      <c r="G2" s="60" t="s">
        <v>135</v>
      </c>
      <c r="H2" s="61">
        <v>0</v>
      </c>
      <c r="I2" s="61">
        <v>15000</v>
      </c>
      <c r="J2" s="61">
        <v>25000</v>
      </c>
      <c r="K2" s="61">
        <v>50000</v>
      </c>
      <c r="L2" s="61">
        <v>100000</v>
      </c>
    </row>
    <row r="3" spans="1:12" x14ac:dyDescent="0.25">
      <c r="C3" s="17" t="s">
        <v>136</v>
      </c>
      <c r="G3" s="62" t="s">
        <v>137</v>
      </c>
      <c r="H3" s="63">
        <v>0</v>
      </c>
      <c r="I3" s="64">
        <v>1.4999999999999999E-2</v>
      </c>
      <c r="J3" s="65">
        <v>0.03</v>
      </c>
      <c r="K3" s="65">
        <v>0.08</v>
      </c>
      <c r="L3" s="65">
        <v>0.2</v>
      </c>
    </row>
    <row r="4" spans="1:12" x14ac:dyDescent="0.25">
      <c r="A4" s="26" t="s">
        <v>35</v>
      </c>
      <c r="B4" s="57" t="s">
        <v>138</v>
      </c>
      <c r="C4" s="67" t="s">
        <v>139</v>
      </c>
      <c r="D4" s="32" t="s">
        <v>137</v>
      </c>
    </row>
    <row r="5" spans="1:12" x14ac:dyDescent="0.25">
      <c r="A5" t="s">
        <v>114</v>
      </c>
      <c r="B5" s="66">
        <v>8000</v>
      </c>
      <c r="C5" s="68">
        <f>HLOOKUP(B5,$H$2:$L$3,2,TRUE)</f>
        <v>0</v>
      </c>
      <c r="D5" s="69">
        <f>C5*B5</f>
        <v>0</v>
      </c>
    </row>
    <row r="6" spans="1:12" x14ac:dyDescent="0.25">
      <c r="A6" t="s">
        <v>118</v>
      </c>
      <c r="B6" s="66">
        <v>15000</v>
      </c>
      <c r="C6" s="68">
        <f t="shared" ref="C6:C12" si="0">HLOOKUP(B6,$H$2:$L$3,2,TRUE)</f>
        <v>1.4999999999999999E-2</v>
      </c>
      <c r="D6" s="69">
        <f t="shared" ref="D6:D12" si="1">C6*B6</f>
        <v>225</v>
      </c>
    </row>
    <row r="7" spans="1:12" x14ac:dyDescent="0.25">
      <c r="A7" t="s">
        <v>122</v>
      </c>
      <c r="B7" s="66">
        <v>24000</v>
      </c>
      <c r="C7" s="68">
        <f t="shared" si="0"/>
        <v>1.4999999999999999E-2</v>
      </c>
      <c r="D7" s="69">
        <f t="shared" si="1"/>
        <v>360</v>
      </c>
    </row>
    <row r="8" spans="1:12" x14ac:dyDescent="0.25">
      <c r="A8" t="s">
        <v>126</v>
      </c>
      <c r="B8" s="66">
        <v>42000</v>
      </c>
      <c r="C8" s="68">
        <f t="shared" si="0"/>
        <v>0.03</v>
      </c>
      <c r="D8" s="69">
        <f t="shared" si="1"/>
        <v>1260</v>
      </c>
    </row>
    <row r="9" spans="1:12" x14ac:dyDescent="0.25">
      <c r="A9" t="s">
        <v>128</v>
      </c>
      <c r="B9" s="66">
        <v>51000</v>
      </c>
      <c r="C9" s="68">
        <f t="shared" si="0"/>
        <v>0.08</v>
      </c>
      <c r="D9" s="69">
        <f t="shared" si="1"/>
        <v>4080</v>
      </c>
    </row>
    <row r="10" spans="1:12" x14ac:dyDescent="0.25">
      <c r="A10" t="s">
        <v>130</v>
      </c>
      <c r="B10" s="66">
        <v>76000</v>
      </c>
      <c r="C10" s="68">
        <f t="shared" si="0"/>
        <v>0.08</v>
      </c>
      <c r="D10" s="69">
        <f t="shared" si="1"/>
        <v>6080</v>
      </c>
    </row>
    <row r="11" spans="1:12" x14ac:dyDescent="0.25">
      <c r="A11" t="s">
        <v>132</v>
      </c>
      <c r="B11" s="66">
        <v>98000</v>
      </c>
      <c r="C11" s="68">
        <f t="shared" si="0"/>
        <v>0.08</v>
      </c>
      <c r="D11" s="69">
        <f t="shared" si="1"/>
        <v>7840</v>
      </c>
    </row>
    <row r="12" spans="1:12" x14ac:dyDescent="0.25">
      <c r="A12" t="s">
        <v>133</v>
      </c>
      <c r="B12" s="66">
        <v>102000</v>
      </c>
      <c r="C12" s="68">
        <f t="shared" si="0"/>
        <v>0.2</v>
      </c>
      <c r="D12" s="69">
        <f t="shared" si="1"/>
        <v>20400</v>
      </c>
    </row>
    <row r="16" spans="1:12" x14ac:dyDescent="0.25">
      <c r="A16" t="s">
        <v>145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445FE-26AC-4D70-8672-B83B41692944}">
  <dimension ref="A1:D13"/>
  <sheetViews>
    <sheetView workbookViewId="0">
      <selection activeCell="C9" sqref="C9:C11"/>
    </sheetView>
  </sheetViews>
  <sheetFormatPr baseColWidth="10" defaultRowHeight="15" x14ac:dyDescent="0.25"/>
  <cols>
    <col min="1" max="1" width="19.42578125" customWidth="1"/>
    <col min="2" max="2" width="45.42578125" customWidth="1"/>
  </cols>
  <sheetData>
    <row r="1" spans="1:4" ht="18" thickBot="1" x14ac:dyDescent="0.3">
      <c r="A1" s="24">
        <v>44781</v>
      </c>
      <c r="B1" s="11"/>
      <c r="C1" s="11"/>
    </row>
    <row r="2" spans="1:4" ht="18" thickBot="1" x14ac:dyDescent="0.3">
      <c r="A2" s="25">
        <v>19</v>
      </c>
      <c r="B2" s="11"/>
      <c r="C2" s="11"/>
    </row>
    <row r="3" spans="1:4" ht="18" thickBot="1" x14ac:dyDescent="0.3">
      <c r="A3" s="25">
        <v>22.24</v>
      </c>
      <c r="B3" s="11"/>
      <c r="C3" s="11"/>
    </row>
    <row r="4" spans="1:4" ht="18" thickBot="1" x14ac:dyDescent="0.3">
      <c r="A4" s="9" t="b">
        <v>1</v>
      </c>
      <c r="B4" s="11"/>
      <c r="C4" s="11"/>
    </row>
    <row r="5" spans="1:4" ht="18" thickBot="1" x14ac:dyDescent="0.3">
      <c r="A5" s="9" t="s">
        <v>61</v>
      </c>
      <c r="B5" s="11"/>
      <c r="C5" s="11"/>
    </row>
    <row r="6" spans="1:4" ht="18" thickBot="1" x14ac:dyDescent="0.3">
      <c r="A6" s="9" t="e">
        <v>#DIV/0!</v>
      </c>
      <c r="B6" s="11"/>
      <c r="C6" s="11"/>
    </row>
    <row r="8" spans="1:4" ht="34.5" x14ac:dyDescent="0.25">
      <c r="A8" s="35" t="s">
        <v>3</v>
      </c>
      <c r="B8" s="35" t="s">
        <v>0</v>
      </c>
      <c r="C8" s="35" t="s">
        <v>74</v>
      </c>
      <c r="D8" s="35" t="s">
        <v>4</v>
      </c>
    </row>
    <row r="9" spans="1:4" ht="51.75" x14ac:dyDescent="0.25">
      <c r="A9" s="37" t="s">
        <v>62</v>
      </c>
      <c r="B9" s="40" t="s">
        <v>85</v>
      </c>
      <c r="C9" s="51"/>
      <c r="D9" s="52">
        <f>COUNT(A1:A6)</f>
        <v>3</v>
      </c>
    </row>
    <row r="10" spans="1:4" ht="51.75" x14ac:dyDescent="0.25">
      <c r="A10" s="37" t="s">
        <v>63</v>
      </c>
      <c r="B10" s="40" t="s">
        <v>97</v>
      </c>
      <c r="C10" s="51"/>
      <c r="D10" s="52">
        <f>COUNT(A2:A6)</f>
        <v>2</v>
      </c>
    </row>
    <row r="11" spans="1:4" ht="51.75" x14ac:dyDescent="0.25">
      <c r="A11" s="37" t="s">
        <v>64</v>
      </c>
      <c r="B11" s="40" t="s">
        <v>86</v>
      </c>
      <c r="C11" s="51"/>
      <c r="D11" s="52">
        <f>COUNT(A1:A6,2)</f>
        <v>4</v>
      </c>
    </row>
    <row r="13" spans="1:4" ht="33.75" customHeight="1" x14ac:dyDescent="0.25">
      <c r="A13" s="70" t="s">
        <v>98</v>
      </c>
      <c r="B13" s="70"/>
      <c r="C13" s="70"/>
    </row>
  </sheetData>
  <mergeCells count="1">
    <mergeCell ref="A13:C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E8591-B7FC-4AE5-AFB7-734C8E1D34C7}">
  <dimension ref="A1:D10"/>
  <sheetViews>
    <sheetView workbookViewId="0">
      <selection activeCell="C8" sqref="C8"/>
    </sheetView>
  </sheetViews>
  <sheetFormatPr baseColWidth="10" defaultRowHeight="15" x14ac:dyDescent="0.25"/>
  <cols>
    <col min="1" max="1" width="26.7109375" customWidth="1"/>
    <col min="2" max="2" width="28.85546875" style="1" customWidth="1"/>
  </cols>
  <sheetData>
    <row r="1" spans="1:4" ht="18" thickBot="1" x14ac:dyDescent="0.3">
      <c r="A1" s="9">
        <v>10</v>
      </c>
      <c r="B1" s="14"/>
      <c r="C1" s="9">
        <v>20</v>
      </c>
    </row>
    <row r="2" spans="1:4" ht="18" thickBot="1" x14ac:dyDescent="0.3">
      <c r="A2" s="9">
        <v>7</v>
      </c>
      <c r="B2" s="13"/>
      <c r="C2" s="11"/>
    </row>
    <row r="3" spans="1:4" ht="18" thickBot="1" x14ac:dyDescent="0.3">
      <c r="A3" s="9">
        <v>9</v>
      </c>
      <c r="B3" s="13"/>
      <c r="C3" s="11"/>
    </row>
    <row r="4" spans="1:4" ht="18" thickBot="1" x14ac:dyDescent="0.3">
      <c r="A4" s="9">
        <v>27</v>
      </c>
      <c r="B4" s="13"/>
      <c r="C4" s="11"/>
    </row>
    <row r="5" spans="1:4" ht="18" thickBot="1" x14ac:dyDescent="0.3">
      <c r="A5" s="9">
        <v>2</v>
      </c>
      <c r="B5" s="13"/>
      <c r="C5" s="11"/>
    </row>
    <row r="7" spans="1:4" ht="34.5" x14ac:dyDescent="0.25">
      <c r="A7" s="35" t="s">
        <v>3</v>
      </c>
      <c r="B7" s="36" t="s">
        <v>0</v>
      </c>
      <c r="C7" s="35" t="s">
        <v>74</v>
      </c>
      <c r="D7" s="35" t="s">
        <v>4</v>
      </c>
    </row>
    <row r="8" spans="1:4" ht="34.5" x14ac:dyDescent="0.25">
      <c r="A8" s="37" t="s">
        <v>51</v>
      </c>
      <c r="B8" s="38" t="s">
        <v>87</v>
      </c>
      <c r="C8" s="51"/>
      <c r="D8" s="82">
        <f>AVERAGE($A$1:$A$5)</f>
        <v>11</v>
      </c>
    </row>
    <row r="9" spans="1:4" ht="51.75" x14ac:dyDescent="0.25">
      <c r="A9" s="37" t="s">
        <v>52</v>
      </c>
      <c r="B9" s="38" t="s">
        <v>88</v>
      </c>
      <c r="C9" s="51"/>
      <c r="D9" s="82">
        <f>AVERAGE($A$1:$A$5,5)</f>
        <v>10</v>
      </c>
    </row>
    <row r="10" spans="1:4" ht="34.5" x14ac:dyDescent="0.25">
      <c r="A10" s="37" t="s">
        <v>32</v>
      </c>
      <c r="B10" s="38" t="s">
        <v>31</v>
      </c>
      <c r="C10" s="51"/>
      <c r="D10" s="82">
        <f>AVERAGE(A1:C1)</f>
        <v>15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37F6E-6A02-434B-A954-9E026306558A}">
  <dimension ref="A1:F35"/>
  <sheetViews>
    <sheetView workbookViewId="0">
      <selection activeCell="C9" sqref="C9"/>
    </sheetView>
  </sheetViews>
  <sheetFormatPr baseColWidth="10" defaultRowHeight="15" x14ac:dyDescent="0.25"/>
  <cols>
    <col min="1" max="1" width="37.85546875" style="1" customWidth="1"/>
    <col min="2" max="2" width="62.42578125" customWidth="1"/>
    <col min="3" max="3" width="15.5703125" customWidth="1"/>
    <col min="4" max="4" width="14.7109375" customWidth="1"/>
  </cols>
  <sheetData>
    <row r="1" spans="1:4" ht="18.75" customHeight="1" thickBot="1" x14ac:dyDescent="0.3">
      <c r="A1" s="21" t="s">
        <v>1</v>
      </c>
      <c r="B1" s="21" t="s">
        <v>2</v>
      </c>
      <c r="C1" s="21" t="s">
        <v>99</v>
      </c>
    </row>
    <row r="2" spans="1:4" ht="18.75" customHeight="1" thickBot="1" x14ac:dyDescent="0.3">
      <c r="A2" s="4">
        <v>100000</v>
      </c>
      <c r="B2" s="4">
        <v>7000</v>
      </c>
      <c r="C2" s="4">
        <v>250000</v>
      </c>
    </row>
    <row r="3" spans="1:4" ht="18.75" customHeight="1" thickBot="1" x14ac:dyDescent="0.3">
      <c r="A3" s="4">
        <v>200000</v>
      </c>
      <c r="B3" s="4">
        <v>14000</v>
      </c>
      <c r="C3" s="53"/>
    </row>
    <row r="4" spans="1:4" ht="18.75" customHeight="1" thickBot="1" x14ac:dyDescent="0.3">
      <c r="A4" s="4">
        <v>300000</v>
      </c>
      <c r="B4" s="4">
        <v>21000</v>
      </c>
      <c r="C4" s="53"/>
    </row>
    <row r="5" spans="1:4" ht="18.75" customHeight="1" thickBot="1" x14ac:dyDescent="0.3">
      <c r="A5" s="4">
        <v>400000</v>
      </c>
      <c r="B5" s="4">
        <v>28000</v>
      </c>
      <c r="C5" s="53"/>
    </row>
    <row r="6" spans="1:4" ht="18.75" customHeight="1" x14ac:dyDescent="0.25">
      <c r="A6" s="5"/>
      <c r="B6" s="6"/>
      <c r="C6" s="7"/>
    </row>
    <row r="7" spans="1:4" ht="27.75" customHeight="1" x14ac:dyDescent="0.25">
      <c r="A7" s="8"/>
      <c r="B7" s="7"/>
      <c r="C7" s="7"/>
    </row>
    <row r="8" spans="1:4" ht="49.5" customHeight="1" x14ac:dyDescent="0.25">
      <c r="A8" s="35" t="s">
        <v>3</v>
      </c>
      <c r="B8" s="35" t="s">
        <v>0</v>
      </c>
      <c r="C8" s="35" t="s">
        <v>74</v>
      </c>
      <c r="D8" s="35" t="s">
        <v>4</v>
      </c>
    </row>
    <row r="9" spans="1:4" ht="49.5" customHeight="1" x14ac:dyDescent="0.25">
      <c r="A9" s="42" t="s">
        <v>6</v>
      </c>
      <c r="B9" s="40" t="s">
        <v>53</v>
      </c>
      <c r="C9" s="80"/>
      <c r="D9" s="81">
        <f>SUMIF(A2:A5,"&gt;160000",B2:B5)</f>
        <v>63000</v>
      </c>
    </row>
    <row r="10" spans="1:4" ht="49.5" customHeight="1" x14ac:dyDescent="0.25">
      <c r="A10" s="42" t="s">
        <v>7</v>
      </c>
      <c r="B10" s="40" t="s">
        <v>25</v>
      </c>
      <c r="C10" s="80"/>
      <c r="D10" s="81">
        <f>SUMIF(A2:A5,"&gt;160000")</f>
        <v>900000</v>
      </c>
    </row>
    <row r="11" spans="1:4" ht="34.5" customHeight="1" x14ac:dyDescent="0.25">
      <c r="A11" s="42" t="s">
        <v>8</v>
      </c>
      <c r="B11" s="40" t="s">
        <v>26</v>
      </c>
      <c r="C11" s="80"/>
      <c r="D11" s="81">
        <f>SUMIF(A2:A5,300000,B2:B5)</f>
        <v>21000</v>
      </c>
    </row>
    <row r="12" spans="1:4" ht="34.5" customHeight="1" x14ac:dyDescent="0.25">
      <c r="A12" s="42" t="s">
        <v>9</v>
      </c>
      <c r="B12" s="40" t="s">
        <v>5</v>
      </c>
      <c r="C12" s="80"/>
      <c r="D12" s="81">
        <f>SUMIF(A2:A5,"&gt;" &amp; C2,B2:B5)</f>
        <v>49000</v>
      </c>
    </row>
    <row r="13" spans="1:4" ht="18.75" customHeight="1" x14ac:dyDescent="0.25">
      <c r="A13" s="8"/>
      <c r="B13" s="7"/>
      <c r="C13" s="7"/>
    </row>
    <row r="14" spans="1:4" ht="18.75" customHeight="1" x14ac:dyDescent="0.25">
      <c r="A14" s="8"/>
      <c r="B14" s="7"/>
      <c r="C14" s="7"/>
    </row>
    <row r="15" spans="1:4" ht="18.75" customHeight="1" x14ac:dyDescent="0.25">
      <c r="A15" s="8"/>
      <c r="B15" s="7"/>
      <c r="C15" s="7"/>
    </row>
    <row r="16" spans="1:4" ht="18.75" customHeight="1" thickBot="1" x14ac:dyDescent="0.3">
      <c r="A16" s="8"/>
      <c r="B16" s="7"/>
      <c r="C16" s="7"/>
    </row>
    <row r="17" spans="1:6" ht="18.75" customHeight="1" thickBot="1" x14ac:dyDescent="0.3">
      <c r="A17" s="3" t="s">
        <v>10</v>
      </c>
      <c r="B17" s="3" t="s">
        <v>11</v>
      </c>
      <c r="C17" s="3" t="s">
        <v>12</v>
      </c>
    </row>
    <row r="18" spans="1:6" ht="18.75" customHeight="1" thickBot="1" x14ac:dyDescent="0.3">
      <c r="A18" s="9" t="s">
        <v>13</v>
      </c>
      <c r="B18" s="9" t="s">
        <v>14</v>
      </c>
      <c r="C18" s="10">
        <v>2300</v>
      </c>
    </row>
    <row r="19" spans="1:6" ht="18.75" customHeight="1" thickBot="1" x14ac:dyDescent="0.3">
      <c r="A19" s="9" t="s">
        <v>13</v>
      </c>
      <c r="B19" s="9" t="s">
        <v>15</v>
      </c>
      <c r="C19" s="10">
        <v>5500</v>
      </c>
    </row>
    <row r="20" spans="1:6" ht="18.75" customHeight="1" thickBot="1" x14ac:dyDescent="0.3">
      <c r="A20" s="9" t="s">
        <v>16</v>
      </c>
      <c r="B20" s="9" t="s">
        <v>17</v>
      </c>
      <c r="C20" s="10">
        <v>800</v>
      </c>
    </row>
    <row r="21" spans="1:6" ht="18.75" customHeight="1" thickBot="1" x14ac:dyDescent="0.3">
      <c r="A21" s="11"/>
      <c r="B21" s="9" t="s">
        <v>18</v>
      </c>
      <c r="C21" s="10">
        <v>400</v>
      </c>
    </row>
    <row r="22" spans="1:6" ht="18.75" customHeight="1" thickBot="1" x14ac:dyDescent="0.3">
      <c r="A22" s="9" t="s">
        <v>13</v>
      </c>
      <c r="B22" s="9" t="s">
        <v>19</v>
      </c>
      <c r="C22" s="10">
        <v>4200</v>
      </c>
    </row>
    <row r="23" spans="1:6" ht="18.75" customHeight="1" thickBot="1" x14ac:dyDescent="0.3">
      <c r="A23" s="9" t="s">
        <v>16</v>
      </c>
      <c r="B23" s="9" t="s">
        <v>20</v>
      </c>
      <c r="C23" s="10">
        <v>1200</v>
      </c>
    </row>
    <row r="24" spans="1:6" ht="18.75" customHeight="1" x14ac:dyDescent="0.25">
      <c r="A24" s="8"/>
      <c r="B24" s="7"/>
      <c r="C24" s="22"/>
    </row>
    <row r="25" spans="1:6" ht="18.75" customHeight="1" x14ac:dyDescent="0.25">
      <c r="A25" s="8"/>
      <c r="B25" s="7"/>
      <c r="C25" s="7"/>
    </row>
    <row r="26" spans="1:6" ht="18.75" customHeight="1" x14ac:dyDescent="0.25">
      <c r="A26" s="35" t="s">
        <v>3</v>
      </c>
      <c r="B26" s="35" t="s">
        <v>0</v>
      </c>
      <c r="C26" s="35" t="s">
        <v>74</v>
      </c>
      <c r="D26" s="35" t="s">
        <v>4</v>
      </c>
    </row>
    <row r="27" spans="1:6" ht="41.25" customHeight="1" x14ac:dyDescent="0.25">
      <c r="A27" s="41" t="s">
        <v>29</v>
      </c>
      <c r="B27" s="40" t="s">
        <v>21</v>
      </c>
      <c r="C27" s="51"/>
      <c r="D27" s="52">
        <f>SUMIF(A18:A23,"Fruits",C18:C23)</f>
        <v>2000</v>
      </c>
    </row>
    <row r="28" spans="1:6" ht="41.25" customHeight="1" x14ac:dyDescent="0.25">
      <c r="A28" s="41" t="s">
        <v>28</v>
      </c>
      <c r="B28" s="40" t="s">
        <v>22</v>
      </c>
      <c r="C28" s="51"/>
      <c r="D28" s="52">
        <f>SUMIF(A18:A23,"Légumes",C18:C23)</f>
        <v>12000</v>
      </c>
    </row>
    <row r="29" spans="1:6" ht="41.25" customHeight="1" x14ac:dyDescent="0.25">
      <c r="A29" s="41" t="s">
        <v>30</v>
      </c>
      <c r="B29" s="40" t="s">
        <v>23</v>
      </c>
      <c r="C29" s="51"/>
      <c r="D29" s="52">
        <f>SUMIF(B18:B23,"*es",C18:C23)</f>
        <v>8500</v>
      </c>
      <c r="F29" s="23"/>
    </row>
    <row r="30" spans="1:6" ht="41.25" customHeight="1" x14ac:dyDescent="0.25">
      <c r="A30" s="41" t="s">
        <v>27</v>
      </c>
      <c r="B30" s="40" t="s">
        <v>24</v>
      </c>
      <c r="C30" s="51"/>
      <c r="D30" s="52">
        <f>SUMIF(A18:A23,"",C18:C23)</f>
        <v>400</v>
      </c>
    </row>
    <row r="31" spans="1:6" x14ac:dyDescent="0.25">
      <c r="A31" s="2"/>
    </row>
    <row r="33" spans="1:1" x14ac:dyDescent="0.25">
      <c r="A33" s="1" t="s">
        <v>80</v>
      </c>
    </row>
    <row r="34" spans="1:1" x14ac:dyDescent="0.25">
      <c r="A34" s="1" t="s">
        <v>81</v>
      </c>
    </row>
    <row r="35" spans="1:1" x14ac:dyDescent="0.25">
      <c r="A35" s="1" t="s">
        <v>82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218FF-38FD-4F9A-A0E9-EE7C4AA73ED9}">
  <dimension ref="A1:E21"/>
  <sheetViews>
    <sheetView topLeftCell="A13" workbookViewId="0">
      <selection activeCell="B17" sqref="B17"/>
    </sheetView>
  </sheetViews>
  <sheetFormatPr baseColWidth="10" defaultRowHeight="15" x14ac:dyDescent="0.25"/>
  <cols>
    <col min="1" max="1" width="26.42578125" customWidth="1"/>
    <col min="2" max="2" width="18.42578125" customWidth="1"/>
    <col min="5" max="5" width="27.5703125" customWidth="1"/>
  </cols>
  <sheetData>
    <row r="1" spans="1:5" ht="15.75" thickBot="1" x14ac:dyDescent="0.3">
      <c r="A1" s="15" t="s">
        <v>33</v>
      </c>
      <c r="B1" s="15" t="s">
        <v>34</v>
      </c>
      <c r="C1" s="15" t="s">
        <v>35</v>
      </c>
    </row>
    <row r="2" spans="1:5" ht="15.75" thickBot="1" x14ac:dyDescent="0.3">
      <c r="A2" s="16">
        <v>5</v>
      </c>
      <c r="B2" s="16" t="s">
        <v>20</v>
      </c>
      <c r="C2" s="16" t="s">
        <v>36</v>
      </c>
    </row>
    <row r="3" spans="1:5" ht="15.75" thickBot="1" x14ac:dyDescent="0.3">
      <c r="A3" s="16">
        <v>4</v>
      </c>
      <c r="B3" s="16" t="s">
        <v>20</v>
      </c>
      <c r="C3" s="16" t="s">
        <v>37</v>
      </c>
    </row>
    <row r="4" spans="1:5" ht="15.75" thickBot="1" x14ac:dyDescent="0.3">
      <c r="A4" s="16">
        <v>15</v>
      </c>
      <c r="B4" s="16" t="s">
        <v>38</v>
      </c>
      <c r="C4" s="16" t="s">
        <v>36</v>
      </c>
    </row>
    <row r="5" spans="1:5" ht="15.75" thickBot="1" x14ac:dyDescent="0.3">
      <c r="A5" s="16">
        <v>3</v>
      </c>
      <c r="B5" s="16" t="s">
        <v>38</v>
      </c>
      <c r="C5" s="16" t="s">
        <v>37</v>
      </c>
    </row>
    <row r="6" spans="1:5" ht="15.75" thickBot="1" x14ac:dyDescent="0.3">
      <c r="A6" s="16">
        <v>22</v>
      </c>
      <c r="B6" s="16" t="s">
        <v>39</v>
      </c>
      <c r="C6" s="16" t="s">
        <v>36</v>
      </c>
    </row>
    <row r="7" spans="1:5" ht="15.75" thickBot="1" x14ac:dyDescent="0.3">
      <c r="A7" s="16">
        <v>12</v>
      </c>
      <c r="B7" s="16" t="s">
        <v>39</v>
      </c>
      <c r="C7" s="16" t="s">
        <v>37</v>
      </c>
    </row>
    <row r="8" spans="1:5" ht="15.75" thickBot="1" x14ac:dyDescent="0.3">
      <c r="A8" s="16">
        <v>10</v>
      </c>
      <c r="B8" s="16" t="s">
        <v>19</v>
      </c>
      <c r="C8" s="16" t="s">
        <v>36</v>
      </c>
    </row>
    <row r="9" spans="1:5" ht="15.75" thickBot="1" x14ac:dyDescent="0.3">
      <c r="A9" s="16">
        <v>33</v>
      </c>
      <c r="B9" s="16" t="s">
        <v>19</v>
      </c>
      <c r="C9" s="16" t="s">
        <v>37</v>
      </c>
    </row>
    <row r="12" spans="1:5" ht="17.25" x14ac:dyDescent="0.25">
      <c r="A12" s="35" t="s">
        <v>3</v>
      </c>
      <c r="B12" s="73" t="s">
        <v>0</v>
      </c>
      <c r="C12" s="73"/>
      <c r="D12" s="73"/>
      <c r="E12" s="73"/>
    </row>
    <row r="13" spans="1:5" ht="87.75" customHeight="1" x14ac:dyDescent="0.25">
      <c r="A13" s="18" t="s">
        <v>89</v>
      </c>
      <c r="B13" s="72" t="s">
        <v>100</v>
      </c>
      <c r="C13" s="72"/>
      <c r="D13" s="72"/>
      <c r="E13" s="72"/>
    </row>
    <row r="14" spans="1:5" ht="85.5" customHeight="1" x14ac:dyDescent="0.25">
      <c r="A14" s="18" t="s">
        <v>90</v>
      </c>
      <c r="B14" s="71" t="s">
        <v>40</v>
      </c>
      <c r="C14" s="71"/>
      <c r="D14" s="71"/>
      <c r="E14" s="71"/>
    </row>
    <row r="16" spans="1:5" ht="17.25" x14ac:dyDescent="0.25">
      <c r="A16" s="19"/>
      <c r="B16" s="35" t="s">
        <v>74</v>
      </c>
      <c r="C16" s="35" t="s">
        <v>4</v>
      </c>
    </row>
    <row r="17" spans="1:3" x14ac:dyDescent="0.25">
      <c r="A17" s="19" t="s">
        <v>41</v>
      </c>
      <c r="B17" s="49"/>
      <c r="C17" s="50">
        <f>SUMIFS(A2:A9, B2:B9, "=P*", C2:C9, "David")</f>
        <v>5</v>
      </c>
    </row>
    <row r="18" spans="1:3" x14ac:dyDescent="0.25">
      <c r="A18" s="19" t="s">
        <v>42</v>
      </c>
      <c r="B18" s="49"/>
      <c r="C18" s="50">
        <f>SUMIFS(A2:A9, B2:B9, "&lt;&gt;Bananes", C2:C9, "David")</f>
        <v>30</v>
      </c>
    </row>
    <row r="20" spans="1:3" x14ac:dyDescent="0.25">
      <c r="A20" t="s">
        <v>78</v>
      </c>
    </row>
    <row r="21" spans="1:3" x14ac:dyDescent="0.25">
      <c r="A21" t="s">
        <v>79</v>
      </c>
    </row>
  </sheetData>
  <mergeCells count="3">
    <mergeCell ref="B14:E14"/>
    <mergeCell ref="B13:E13"/>
    <mergeCell ref="B12:E12"/>
  </mergeCells>
  <phoneticPr fontId="9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F88DF-C6DF-4C15-A9CA-28CC812A1AF2}">
  <dimension ref="A1:E43"/>
  <sheetViews>
    <sheetView workbookViewId="0">
      <selection activeCell="B9" sqref="B9"/>
    </sheetView>
  </sheetViews>
  <sheetFormatPr baseColWidth="10" defaultRowHeight="15" x14ac:dyDescent="0.25"/>
  <cols>
    <col min="1" max="1" width="10.42578125" customWidth="1"/>
    <col min="2" max="2" width="17.140625" customWidth="1"/>
    <col min="3" max="4" width="17.28515625" customWidth="1"/>
    <col min="5" max="5" width="23.28515625" customWidth="1"/>
  </cols>
  <sheetData>
    <row r="1" spans="1:3" ht="21" x14ac:dyDescent="0.35">
      <c r="A1" s="48" t="s">
        <v>75</v>
      </c>
    </row>
    <row r="2" spans="1:3" x14ac:dyDescent="0.25">
      <c r="A2" s="74" t="s">
        <v>103</v>
      </c>
    </row>
    <row r="3" spans="1:3" x14ac:dyDescent="0.25">
      <c r="A3" t="s">
        <v>154</v>
      </c>
    </row>
    <row r="4" spans="1:3" ht="21" x14ac:dyDescent="0.35">
      <c r="A4" s="48"/>
    </row>
    <row r="5" spans="1:3" x14ac:dyDescent="0.25">
      <c r="A5" t="s">
        <v>102</v>
      </c>
    </row>
    <row r="6" spans="1:3" x14ac:dyDescent="0.25">
      <c r="A6" s="17" t="s">
        <v>152</v>
      </c>
    </row>
    <row r="8" spans="1:3" x14ac:dyDescent="0.25">
      <c r="A8" s="26" t="s">
        <v>65</v>
      </c>
      <c r="B8" s="26" t="s">
        <v>74</v>
      </c>
      <c r="C8" s="46" t="s">
        <v>4</v>
      </c>
    </row>
    <row r="9" spans="1:3" x14ac:dyDescent="0.25">
      <c r="A9">
        <v>2</v>
      </c>
      <c r="C9" s="30" t="str">
        <f>IF(A9&lt;10,"Plus petit que 10","Plus grand que 10")</f>
        <v>Plus petit que 10</v>
      </c>
    </row>
    <row r="10" spans="1:3" x14ac:dyDescent="0.25">
      <c r="A10">
        <v>15</v>
      </c>
      <c r="C10" s="30" t="str">
        <f>IF(A10&lt;10,"Plus petit que 10","Plus grand que 10")</f>
        <v>Plus grand que 10</v>
      </c>
    </row>
    <row r="11" spans="1:3" x14ac:dyDescent="0.25">
      <c r="A11">
        <v>44</v>
      </c>
      <c r="C11" s="30" t="str">
        <f>IF(A11&lt;10,"Plus petit que 10","Plus grand que 10")</f>
        <v>Plus grand que 10</v>
      </c>
    </row>
    <row r="14" spans="1:3" ht="21" x14ac:dyDescent="0.35">
      <c r="A14" s="48" t="s">
        <v>76</v>
      </c>
    </row>
    <row r="15" spans="1:3" x14ac:dyDescent="0.25">
      <c r="A15" t="s">
        <v>104</v>
      </c>
    </row>
    <row r="16" spans="1:3" x14ac:dyDescent="0.25">
      <c r="A16" t="s">
        <v>106</v>
      </c>
    </row>
    <row r="17" spans="1:3" x14ac:dyDescent="0.25">
      <c r="A17" t="s">
        <v>105</v>
      </c>
    </row>
    <row r="20" spans="1:3" x14ac:dyDescent="0.25">
      <c r="A20" t="s">
        <v>101</v>
      </c>
    </row>
    <row r="21" spans="1:3" x14ac:dyDescent="0.25">
      <c r="A21" s="17" t="s">
        <v>153</v>
      </c>
    </row>
    <row r="23" spans="1:3" x14ac:dyDescent="0.25">
      <c r="A23" s="29" t="s">
        <v>65</v>
      </c>
      <c r="B23" s="26" t="s">
        <v>74</v>
      </c>
      <c r="C23" s="46" t="s">
        <v>4</v>
      </c>
    </row>
    <row r="24" spans="1:3" x14ac:dyDescent="0.25">
      <c r="A24" s="27">
        <v>2</v>
      </c>
      <c r="B24" s="75"/>
      <c r="C24" s="76" t="str">
        <f t="shared" ref="C24:C28" si="0">IF(A24&lt;10,"Trop petit",IF(A24&gt;20,"Trop grand",A24))</f>
        <v>Trop petit</v>
      </c>
    </row>
    <row r="25" spans="1:3" x14ac:dyDescent="0.25">
      <c r="A25" s="28">
        <v>15</v>
      </c>
      <c r="B25" s="77"/>
      <c r="C25" s="76">
        <f t="shared" si="0"/>
        <v>15</v>
      </c>
    </row>
    <row r="26" spans="1:3" x14ac:dyDescent="0.25">
      <c r="A26" s="27">
        <v>4</v>
      </c>
      <c r="B26" s="77"/>
      <c r="C26" s="76" t="str">
        <f t="shared" si="0"/>
        <v>Trop petit</v>
      </c>
    </row>
    <row r="27" spans="1:3" x14ac:dyDescent="0.25">
      <c r="A27">
        <v>25</v>
      </c>
      <c r="B27" s="77"/>
      <c r="C27" s="78" t="str">
        <f t="shared" si="0"/>
        <v>Trop grand</v>
      </c>
    </row>
    <row r="28" spans="1:3" x14ac:dyDescent="0.25">
      <c r="A28">
        <v>16</v>
      </c>
      <c r="B28" s="79"/>
      <c r="C28" s="76">
        <f t="shared" si="0"/>
        <v>16</v>
      </c>
    </row>
    <row r="31" spans="1:3" ht="21" x14ac:dyDescent="0.35">
      <c r="A31" s="48" t="s">
        <v>77</v>
      </c>
    </row>
    <row r="32" spans="1:3" x14ac:dyDescent="0.25">
      <c r="A32" s="17" t="s">
        <v>91</v>
      </c>
    </row>
    <row r="33" spans="1:5" x14ac:dyDescent="0.25">
      <c r="A33" s="17" t="s">
        <v>92</v>
      </c>
    </row>
    <row r="35" spans="1:5" x14ac:dyDescent="0.25">
      <c r="A35" t="s">
        <v>95</v>
      </c>
      <c r="B35" t="s">
        <v>96</v>
      </c>
    </row>
    <row r="37" spans="1:5" x14ac:dyDescent="0.25">
      <c r="A37" s="26" t="s">
        <v>66</v>
      </c>
      <c r="B37" s="32" t="s">
        <v>67</v>
      </c>
      <c r="C37" s="26" t="s">
        <v>74</v>
      </c>
      <c r="D37" s="46" t="s">
        <v>93</v>
      </c>
      <c r="E37" s="46" t="s">
        <v>94</v>
      </c>
    </row>
    <row r="38" spans="1:5" ht="17.25" x14ac:dyDescent="0.3">
      <c r="A38" t="s">
        <v>68</v>
      </c>
      <c r="B38" s="33"/>
      <c r="C38" s="45"/>
      <c r="D38" s="31" t="str">
        <f t="shared" ref="D38:D43" si="1">IF(B38&gt;89,"A",IF(B38&gt;79,"B",IF(B38&gt;69,"C",IF(B38&gt;59,"D","F"))))</f>
        <v>F</v>
      </c>
      <c r="E38" s="31" t="str" cm="1">
        <f t="array" ref="E38">_xlfn.IFS(B38&gt;89,"A",B38&gt;79,"B",B38&gt;69,"C",B38&gt;59,"D","VRAI","F")</f>
        <v>F</v>
      </c>
    </row>
    <row r="39" spans="1:5" ht="17.25" x14ac:dyDescent="0.3">
      <c r="A39" t="s">
        <v>69</v>
      </c>
      <c r="B39" s="33">
        <v>55</v>
      </c>
      <c r="C39" s="45"/>
      <c r="D39" s="31" t="str">
        <f t="shared" si="1"/>
        <v>F</v>
      </c>
      <c r="E39" s="31" t="str" cm="1">
        <f t="array" ref="E39">_xlfn.IFS(B39&gt;89,"A",B39&gt;79,"B",B39&gt;69,"C",B39&gt;59,"D","VRAI","F")</f>
        <v>F</v>
      </c>
    </row>
    <row r="40" spans="1:5" ht="17.25" x14ac:dyDescent="0.3">
      <c r="A40" t="s">
        <v>70</v>
      </c>
      <c r="B40" s="33">
        <v>65</v>
      </c>
      <c r="C40" s="45"/>
      <c r="D40" s="31" t="str">
        <f t="shared" si="1"/>
        <v>D</v>
      </c>
      <c r="E40" s="31" t="str" cm="1">
        <f t="array" ref="E40">_xlfn.IFS(B40&gt;89,"A",B40&gt;79,"B",B40&gt;69,"C",B40&gt;59,"D","VRAI","F")</f>
        <v>D</v>
      </c>
    </row>
    <row r="41" spans="1:5" ht="17.25" x14ac:dyDescent="0.3">
      <c r="A41" t="s">
        <v>71</v>
      </c>
      <c r="B41" s="33">
        <v>75</v>
      </c>
      <c r="C41" s="45"/>
      <c r="D41" s="31" t="str">
        <f t="shared" si="1"/>
        <v>C</v>
      </c>
      <c r="E41" s="31" t="str" cm="1">
        <f t="array" ref="E41">_xlfn.IFS(B41&gt;89,"A",B41&gt;79,"B",B41&gt;69,"C",B41&gt;59,"D","VRAI","F")</f>
        <v>C</v>
      </c>
    </row>
    <row r="42" spans="1:5" ht="17.25" x14ac:dyDescent="0.3">
      <c r="A42" t="s">
        <v>72</v>
      </c>
      <c r="B42" s="33">
        <v>85</v>
      </c>
      <c r="C42" s="45"/>
      <c r="D42" s="31" t="str">
        <f t="shared" si="1"/>
        <v>B</v>
      </c>
      <c r="E42" s="31" t="str" cm="1">
        <f t="array" ref="E42">_xlfn.IFS(B42&gt;89,"A",B42&gt;79,"B",B42&gt;69,"C",B42&gt;59,"D","VRAI","F")</f>
        <v>B</v>
      </c>
    </row>
    <row r="43" spans="1:5" ht="17.25" x14ac:dyDescent="0.3">
      <c r="A43" t="s">
        <v>73</v>
      </c>
      <c r="B43" s="33">
        <v>95</v>
      </c>
      <c r="C43" s="45"/>
      <c r="D43" s="31" t="str">
        <f t="shared" si="1"/>
        <v>A</v>
      </c>
      <c r="E43" s="31" t="str" cm="1">
        <f t="array" ref="E43">_xlfn.IFS(B43&gt;89,"A",B43&gt;79,"B",B43&gt;69,"C",B43&gt;59,"D","VRAI","F")</f>
        <v>A</v>
      </c>
    </row>
  </sheetData>
  <phoneticPr fontId="9" type="noConversion"/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41817-8EC5-498D-AFCE-DDFD07BAC8A1}">
  <dimension ref="A1:D9"/>
  <sheetViews>
    <sheetView workbookViewId="0">
      <selection activeCell="C7" sqref="C7:C9"/>
    </sheetView>
  </sheetViews>
  <sheetFormatPr baseColWidth="10" defaultRowHeight="15" x14ac:dyDescent="0.25"/>
  <cols>
    <col min="1" max="1" width="27.85546875" customWidth="1"/>
    <col min="2" max="2" width="50" customWidth="1"/>
    <col min="3" max="3" width="17.140625" customWidth="1"/>
  </cols>
  <sheetData>
    <row r="1" spans="1:4" ht="18" thickBot="1" x14ac:dyDescent="0.3">
      <c r="A1" s="3" t="s">
        <v>43</v>
      </c>
      <c r="B1" s="21" t="s">
        <v>44</v>
      </c>
      <c r="C1" s="20"/>
    </row>
    <row r="2" spans="1:4" ht="18" thickBot="1" x14ac:dyDescent="0.3">
      <c r="A2" s="9">
        <v>210</v>
      </c>
      <c r="B2" s="12">
        <v>35</v>
      </c>
      <c r="C2" s="11"/>
    </row>
    <row r="3" spans="1:4" ht="18" thickBot="1" x14ac:dyDescent="0.3">
      <c r="A3" s="9">
        <v>55</v>
      </c>
      <c r="B3" s="12">
        <v>0</v>
      </c>
      <c r="C3" s="11"/>
    </row>
    <row r="4" spans="1:4" ht="18" thickBot="1" x14ac:dyDescent="0.3">
      <c r="A4" s="11"/>
      <c r="B4" s="12">
        <v>23</v>
      </c>
      <c r="C4" s="11"/>
    </row>
    <row r="6" spans="1:4" ht="17.25" x14ac:dyDescent="0.25">
      <c r="A6" s="35" t="s">
        <v>3</v>
      </c>
      <c r="B6" s="43" t="s">
        <v>0</v>
      </c>
      <c r="C6" s="35" t="s">
        <v>74</v>
      </c>
      <c r="D6" s="35" t="s">
        <v>4</v>
      </c>
    </row>
    <row r="7" spans="1:4" ht="69" x14ac:dyDescent="0.25">
      <c r="A7" s="37" t="s">
        <v>58</v>
      </c>
      <c r="B7" s="44" t="s">
        <v>45</v>
      </c>
      <c r="C7" s="19"/>
      <c r="D7" s="39">
        <f>IFERROR(A2/B2, "Erreur de calcul")</f>
        <v>6</v>
      </c>
    </row>
    <row r="8" spans="1:4" ht="69" x14ac:dyDescent="0.25">
      <c r="A8" s="37" t="s">
        <v>59</v>
      </c>
      <c r="B8" s="44" t="s">
        <v>46</v>
      </c>
      <c r="C8" s="19"/>
      <c r="D8" s="39" t="str">
        <f>IFERROR(A3/B3, "Erreur de calcul")</f>
        <v>Erreur de calcul</v>
      </c>
    </row>
    <row r="9" spans="1:4" ht="69" x14ac:dyDescent="0.25">
      <c r="A9" s="37" t="s">
        <v>60</v>
      </c>
      <c r="B9" s="44" t="s">
        <v>47</v>
      </c>
      <c r="C9" s="19"/>
      <c r="D9" s="39">
        <f>IFERROR(A4/B4, "Erreur de calcul")</f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258B7-B18E-433C-8467-558D741C3CB6}">
  <dimension ref="A1:A10"/>
  <sheetViews>
    <sheetView workbookViewId="0">
      <selection activeCell="A10" sqref="A10"/>
    </sheetView>
  </sheetViews>
  <sheetFormatPr baseColWidth="10" defaultRowHeight="15" x14ac:dyDescent="0.25"/>
  <cols>
    <col min="1" max="1" width="31.140625" customWidth="1"/>
  </cols>
  <sheetData>
    <row r="1" spans="1:1" ht="18" thickBot="1" x14ac:dyDescent="0.3">
      <c r="A1" s="12">
        <v>10</v>
      </c>
    </row>
    <row r="2" spans="1:1" ht="18" thickBot="1" x14ac:dyDescent="0.3">
      <c r="A2" s="12">
        <v>7</v>
      </c>
    </row>
    <row r="3" spans="1:1" ht="18" thickBot="1" x14ac:dyDescent="0.3">
      <c r="A3" s="12">
        <v>9</v>
      </c>
    </row>
    <row r="4" spans="1:1" ht="18" thickBot="1" x14ac:dyDescent="0.3">
      <c r="A4" s="12">
        <v>27</v>
      </c>
    </row>
    <row r="5" spans="1:1" ht="18" thickBot="1" x14ac:dyDescent="0.3">
      <c r="A5" s="12">
        <v>2</v>
      </c>
    </row>
    <row r="8" spans="1:1" x14ac:dyDescent="0.25">
      <c r="A8" s="17" t="s">
        <v>48</v>
      </c>
    </row>
    <row r="9" spans="1:1" x14ac:dyDescent="0.25">
      <c r="A9" s="30">
        <f>SUM(A1:A5)/MIN(A1:A5)+A1</f>
        <v>37.5</v>
      </c>
    </row>
    <row r="10" spans="1:1" x14ac:dyDescent="0.25">
      <c r="A10" s="30">
        <f>SUM(A1:A5)/MIN(A1:A5)+A1</f>
        <v>37.5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DF28-28DF-44BD-986A-2BCDB4A6D10D}">
  <dimension ref="A1:J14"/>
  <sheetViews>
    <sheetView workbookViewId="0">
      <selection activeCell="I3" sqref="I3"/>
    </sheetView>
  </sheetViews>
  <sheetFormatPr baseColWidth="10" defaultColWidth="9.140625" defaultRowHeight="15" x14ac:dyDescent="0.25"/>
  <cols>
    <col min="1" max="1" width="23" customWidth="1"/>
    <col min="2" max="2" width="11.28515625" style="33" customWidth="1"/>
    <col min="3" max="3" width="26.42578125" customWidth="1"/>
    <col min="4" max="4" width="17.7109375" style="54" customWidth="1"/>
    <col min="8" max="8" width="12.140625" customWidth="1"/>
    <col min="9" max="9" width="33.140625" customWidth="1"/>
    <col min="10" max="10" width="32.7109375" customWidth="1"/>
  </cols>
  <sheetData>
    <row r="1" spans="1:10" ht="23.25" x14ac:dyDescent="0.35">
      <c r="H1" s="55" t="s">
        <v>107</v>
      </c>
    </row>
    <row r="3" spans="1:10" x14ac:dyDescent="0.25">
      <c r="A3" s="26" t="s">
        <v>108</v>
      </c>
      <c r="B3" s="32" t="s">
        <v>109</v>
      </c>
      <c r="C3" s="26" t="s">
        <v>110</v>
      </c>
      <c r="D3" s="56" t="s">
        <v>111</v>
      </c>
      <c r="H3" s="57" t="s">
        <v>112</v>
      </c>
      <c r="I3" s="1"/>
      <c r="J3" t="s">
        <v>113</v>
      </c>
    </row>
    <row r="4" spans="1:10" x14ac:dyDescent="0.25">
      <c r="A4" t="s">
        <v>114</v>
      </c>
      <c r="B4" s="33">
        <v>37</v>
      </c>
      <c r="C4" t="s">
        <v>115</v>
      </c>
      <c r="D4" s="54">
        <v>43831</v>
      </c>
      <c r="H4" s="57" t="s">
        <v>116</v>
      </c>
      <c r="I4" s="1"/>
      <c r="J4" s="17" t="s">
        <v>117</v>
      </c>
    </row>
    <row r="5" spans="1:10" x14ac:dyDescent="0.25">
      <c r="A5" t="s">
        <v>118</v>
      </c>
      <c r="B5" s="33">
        <v>24</v>
      </c>
      <c r="C5" t="s">
        <v>119</v>
      </c>
      <c r="D5" s="54">
        <v>43855</v>
      </c>
      <c r="H5" s="57" t="s">
        <v>120</v>
      </c>
      <c r="I5" s="1"/>
      <c r="J5" s="17" t="s">
        <v>121</v>
      </c>
    </row>
    <row r="6" spans="1:10" x14ac:dyDescent="0.25">
      <c r="A6" t="s">
        <v>122</v>
      </c>
      <c r="B6" s="33">
        <v>22</v>
      </c>
      <c r="C6" t="s">
        <v>123</v>
      </c>
      <c r="D6" s="54">
        <v>43862</v>
      </c>
      <c r="H6" s="59" t="s">
        <v>124</v>
      </c>
      <c r="I6" s="58"/>
      <c r="J6" s="17" t="s">
        <v>125</v>
      </c>
    </row>
    <row r="7" spans="1:10" x14ac:dyDescent="0.25">
      <c r="A7" t="s">
        <v>126</v>
      </c>
      <c r="B7" s="33">
        <v>29</v>
      </c>
      <c r="C7" t="s">
        <v>127</v>
      </c>
      <c r="D7" s="54">
        <v>43871</v>
      </c>
    </row>
    <row r="8" spans="1:10" x14ac:dyDescent="0.25">
      <c r="A8" t="s">
        <v>128</v>
      </c>
      <c r="B8" s="33">
        <v>32</v>
      </c>
      <c r="C8" t="s">
        <v>129</v>
      </c>
      <c r="D8" s="54">
        <v>43905</v>
      </c>
    </row>
    <row r="9" spans="1:10" x14ac:dyDescent="0.25">
      <c r="A9" t="s">
        <v>130</v>
      </c>
      <c r="B9" s="33">
        <v>28</v>
      </c>
      <c r="C9" t="s">
        <v>131</v>
      </c>
      <c r="D9" s="54">
        <v>43931</v>
      </c>
    </row>
    <row r="10" spans="1:10" x14ac:dyDescent="0.25">
      <c r="A10" t="s">
        <v>132</v>
      </c>
      <c r="B10" s="33">
        <v>23</v>
      </c>
      <c r="C10" t="s">
        <v>119</v>
      </c>
      <c r="D10" s="54">
        <v>43952</v>
      </c>
    </row>
    <row r="11" spans="1:10" x14ac:dyDescent="0.25">
      <c r="A11" t="s">
        <v>133</v>
      </c>
      <c r="B11" s="33">
        <v>25</v>
      </c>
      <c r="C11" t="s">
        <v>119</v>
      </c>
      <c r="D11" s="54">
        <v>43966</v>
      </c>
    </row>
    <row r="14" spans="1:10" x14ac:dyDescent="0.25">
      <c r="A14" t="s">
        <v>144</v>
      </c>
    </row>
  </sheetData>
  <dataValidations count="1">
    <dataValidation type="list" allowBlank="1" showInputMessage="1" showErrorMessage="1" sqref="I3" xr:uid="{FED34BC5-A8D9-4007-9EEE-B05E9B1B6CA0}">
      <formula1>$A$4:$A$11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MIN-MAX</vt:lpstr>
      <vt:lpstr>NB</vt:lpstr>
      <vt:lpstr>MOYENNE</vt:lpstr>
      <vt:lpstr>SOMME.SI</vt:lpstr>
      <vt:lpstr>SOMME.SI.ENS</vt:lpstr>
      <vt:lpstr>SI</vt:lpstr>
      <vt:lpstr>SIERREUR</vt:lpstr>
      <vt:lpstr>F9 Résoudre</vt:lpstr>
      <vt:lpstr>RECHERCHEV</vt:lpstr>
      <vt:lpstr>RECHERCHEX</vt:lpstr>
      <vt:lpstr>RECHERCHEH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Normand Rivest</dc:creator>
  <cp:lastModifiedBy>Normand Rivest</cp:lastModifiedBy>
  <dcterms:created xsi:type="dcterms:W3CDTF">2024-03-21T02:47:28Z</dcterms:created>
  <dcterms:modified xsi:type="dcterms:W3CDTF">2025-07-04T04:53:26Z</dcterms:modified>
</cp:coreProperties>
</file>